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8610" windowHeight="6225" activeTab="3"/>
  </bookViews>
  <sheets>
    <sheet name="Personal Pan Pizza" sheetId="1" r:id="rId1"/>
    <sheet name="9&quot; Pizza" sheetId="2" r:id="rId2"/>
    <sheet name="12&quot; Pizza" sheetId="3" r:id="rId3"/>
    <sheet name="16&quot; Pizza" sheetId="4" r:id="rId4"/>
  </sheets>
  <definedNames/>
  <calcPr fullCalcOnLoad="1"/>
</workbook>
</file>

<file path=xl/sharedStrings.xml><?xml version="1.0" encoding="utf-8"?>
<sst xmlns="http://schemas.openxmlformats.org/spreadsheetml/2006/main" count="231" uniqueCount="47">
  <si>
    <t xml:space="preserve"> </t>
  </si>
  <si>
    <t>Type of Pizza</t>
  </si>
  <si>
    <t>Crust</t>
  </si>
  <si>
    <t>1 Crust</t>
  </si>
  <si>
    <t xml:space="preserve">1 Crust </t>
  </si>
  <si>
    <t>For more information or help:</t>
  </si>
  <si>
    <t>Ralph E. Johnson</t>
  </si>
  <si>
    <t>N 96 Pine Place</t>
  </si>
  <si>
    <t>Hatfield, WI  54754</t>
  </si>
  <si>
    <t>Fax 715-333-8010</t>
  </si>
  <si>
    <t>12" Pizza (Thin or Pan Style)</t>
  </si>
  <si>
    <t>715-299-5263</t>
  </si>
  <si>
    <t>Case Cost</t>
  </si>
  <si>
    <t>Pizza Portion Control Cost Chart</t>
  </si>
  <si>
    <r>
      <t xml:space="preserve">Units per </t>
    </r>
    <r>
      <rPr>
        <sz val="12"/>
        <color indexed="10"/>
        <rFont val="Tahoma"/>
        <family val="2"/>
      </rPr>
      <t>case</t>
    </r>
  </si>
  <si>
    <t>Price per lb. divided by 16 oz.</t>
  </si>
  <si>
    <t>Price per crust</t>
  </si>
  <si>
    <t>Price per portion</t>
  </si>
  <si>
    <t xml:space="preserve">Price per ounce    6 / #10 cans ( 6# 9 oz. each ) </t>
  </si>
  <si>
    <t>Ounces of Sauce</t>
  </si>
  <si>
    <t>Ounces of Sausage</t>
  </si>
  <si>
    <t>Pepperoni slices per pizza</t>
  </si>
  <si>
    <t>Cheese Pizza</t>
  </si>
  <si>
    <t>Pepperoni Pizza</t>
  </si>
  <si>
    <t>Sausage Pizza</t>
  </si>
  <si>
    <t>Combo   Pepperoni / Sausage Pizza</t>
  </si>
  <si>
    <t>Portion cost</t>
  </si>
  <si>
    <t>Sauce</t>
  </si>
  <si>
    <t>Sausage</t>
  </si>
  <si>
    <t>Personal Pan Pizza (Thin or Pan Style)</t>
  </si>
  <si>
    <t>9" Pizza (Thin or Pan Style)</t>
  </si>
  <si>
    <t>16" Pizza (Thin or Pan Style)</t>
  </si>
  <si>
    <t>Ounces of PREMIUM Mozzarella Cheese or Cheese Blend</t>
  </si>
  <si>
    <t>Ounces of CURRENT Mozzarella Cheese or Cheese Blend</t>
  </si>
  <si>
    <t>PREMIUM CHEESE</t>
  </si>
  <si>
    <t>CURRENT CHEESE</t>
  </si>
  <si>
    <t>SAVINGS using PREMIUM CHEESE</t>
  </si>
  <si>
    <t>TOTAL USING PREMIUM CHEESE</t>
  </si>
  <si>
    <t>TOTAL USING CURRENT CHEESE</t>
  </si>
  <si>
    <t>Calculating 100 pizza's per week for 52 weeks equates to how much cheese cost differece in using Premium and current cheeses?</t>
  </si>
  <si>
    <t>10# Pepperoni</t>
  </si>
  <si>
    <t>Current Cheese</t>
  </si>
  <si>
    <r>
      <rPr>
        <b/>
        <sz val="12"/>
        <rFont val="Tahoma"/>
        <family val="2"/>
      </rPr>
      <t>Premium</t>
    </r>
    <r>
      <rPr>
        <sz val="12"/>
        <rFont val="Tahoma"/>
        <family val="2"/>
      </rPr>
      <t xml:space="preserve"> Cheese</t>
    </r>
  </si>
  <si>
    <r>
      <rPr>
        <b/>
        <sz val="12"/>
        <rFont val="Tahoma"/>
        <family val="2"/>
      </rPr>
      <t xml:space="preserve">Premium </t>
    </r>
    <r>
      <rPr>
        <sz val="12"/>
        <rFont val="Tahoma"/>
        <family val="2"/>
      </rPr>
      <t>Cheese</t>
    </r>
  </si>
  <si>
    <t>Assuming the case weights 10# and there are 16 slices per ounce.</t>
  </si>
  <si>
    <t>All values in yellow below can be changed.</t>
  </si>
  <si>
    <t>Ralph@cheezman.com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</si>
</sst>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??_);_(@_)"/>
  </numFmts>
  <fonts count="58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b/>
      <sz val="20"/>
      <color indexed="8"/>
      <name val="Arial"/>
      <family val="2"/>
    </font>
    <font>
      <sz val="12"/>
      <name val="Tahoma"/>
      <family val="2"/>
    </font>
    <font>
      <b/>
      <sz val="16"/>
      <color indexed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ahoma"/>
      <family val="0"/>
    </font>
    <font>
      <sz val="12"/>
      <color indexed="10"/>
      <name val="Tahoma"/>
      <family val="2"/>
    </font>
    <font>
      <b/>
      <sz val="12"/>
      <color indexed="10"/>
      <name val="Arial"/>
      <family val="2"/>
    </font>
    <font>
      <sz val="16"/>
      <color indexed="8"/>
      <name val="Arial"/>
      <family val="2"/>
    </font>
    <font>
      <b/>
      <sz val="18"/>
      <color indexed="10"/>
      <name val="Arial"/>
      <family val="2"/>
    </font>
    <font>
      <sz val="18"/>
      <name val="Tahoma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b/>
      <sz val="12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44" fontId="4" fillId="0" borderId="10" xfId="44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16" fillId="0" borderId="10" xfId="0" applyFont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vertical="center" wrapText="1"/>
      <protection hidden="1"/>
    </xf>
    <xf numFmtId="44" fontId="4" fillId="0" borderId="1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4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 vertical="center"/>
      <protection hidden="1"/>
    </xf>
    <xf numFmtId="43" fontId="10" fillId="0" borderId="0" xfId="42" applyFont="1" applyFill="1" applyAlignment="1" applyProtection="1">
      <alignment vertical="center"/>
      <protection hidden="1"/>
    </xf>
    <xf numFmtId="174" fontId="10" fillId="0" borderId="0" xfId="42" applyNumberFormat="1" applyFont="1" applyFill="1" applyAlignment="1" applyProtection="1">
      <alignment vertical="center"/>
      <protection hidden="1"/>
    </xf>
    <xf numFmtId="44" fontId="10" fillId="33" borderId="0" xfId="44" applyFont="1" applyFill="1" applyAlignment="1" applyProtection="1">
      <alignment horizontal="center" vertical="center"/>
      <protection hidden="1" locked="0"/>
    </xf>
    <xf numFmtId="176" fontId="10" fillId="33" borderId="0" xfId="42" applyNumberFormat="1" applyFont="1" applyFill="1" applyAlignment="1" applyProtection="1">
      <alignment vertical="center"/>
      <protection hidden="1" locked="0"/>
    </xf>
    <xf numFmtId="0" fontId="10" fillId="33" borderId="0" xfId="0" applyFont="1" applyFill="1" applyAlignment="1" applyProtection="1">
      <alignment vertical="center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 wrapText="1"/>
      <protection hidden="1"/>
    </xf>
    <xf numFmtId="44" fontId="10" fillId="0" borderId="0" xfId="42" applyNumberFormat="1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3" fillId="33" borderId="0" xfId="0" applyFont="1" applyFill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26"/>
  <sheetViews>
    <sheetView zoomScale="73" zoomScaleNormal="73" zoomScalePageLayoutView="0" workbookViewId="0" topLeftCell="A1">
      <selection activeCell="B25" sqref="B25"/>
    </sheetView>
  </sheetViews>
  <sheetFormatPr defaultColWidth="8.421875" defaultRowHeight="25.5" customHeight="1"/>
  <cols>
    <col min="1" max="1" width="12.28125" style="2" bestFit="1" customWidth="1"/>
    <col min="2" max="2" width="12.421875" style="2" customWidth="1"/>
    <col min="3" max="3" width="8.8515625" style="2" bestFit="1" customWidth="1"/>
    <col min="4" max="4" width="10.8515625" style="2" bestFit="1" customWidth="1"/>
    <col min="5" max="5" width="32.140625" style="2" customWidth="1"/>
    <col min="6" max="6" width="37.00390625" style="2" customWidth="1"/>
    <col min="7" max="7" width="9.7109375" style="2" bestFit="1" customWidth="1"/>
    <col min="8" max="10" width="14.8515625" style="2" customWidth="1"/>
    <col min="11" max="11" width="12.7109375" style="2" bestFit="1" customWidth="1"/>
    <col min="12" max="12" width="14.8515625" style="2" customWidth="1"/>
    <col min="13" max="13" width="13.28125" style="2" customWidth="1"/>
    <col min="14" max="14" width="14.8515625" style="2" customWidth="1"/>
    <col min="15" max="16384" width="8.421875" style="2" customWidth="1"/>
  </cols>
  <sheetData>
    <row r="1" spans="1:14" s="1" customFormat="1" ht="33.75" customHeight="1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ht="25.5" customHeight="1">
      <c r="B2" s="3" t="s">
        <v>29</v>
      </c>
    </row>
    <row r="3" spans="1:6" ht="28.5" customHeight="1">
      <c r="A3" s="39" t="s">
        <v>45</v>
      </c>
      <c r="B3" s="39"/>
      <c r="C3" s="39"/>
      <c r="D3" s="39"/>
      <c r="E3" s="39"/>
      <c r="F3" s="4"/>
    </row>
    <row r="4" spans="2:15" s="5" customFormat="1" ht="63">
      <c r="B4" s="5" t="s">
        <v>12</v>
      </c>
      <c r="C4" s="6" t="s">
        <v>14</v>
      </c>
      <c r="D4" s="6" t="s">
        <v>17</v>
      </c>
      <c r="E4" s="29"/>
      <c r="F4" s="7" t="s">
        <v>1</v>
      </c>
      <c r="G4" s="8" t="s">
        <v>22</v>
      </c>
      <c r="H4" s="9" t="s">
        <v>26</v>
      </c>
      <c r="I4" s="7" t="s">
        <v>24</v>
      </c>
      <c r="J4" s="9" t="s">
        <v>26</v>
      </c>
      <c r="K4" s="8" t="s">
        <v>23</v>
      </c>
      <c r="L4" s="9" t="s">
        <v>26</v>
      </c>
      <c r="M4" s="7" t="s">
        <v>25</v>
      </c>
      <c r="N4" s="9" t="s">
        <v>26</v>
      </c>
      <c r="O4" s="10"/>
    </row>
    <row r="5" spans="1:14" s="5" customFormat="1" ht="15.75">
      <c r="A5" s="5" t="s">
        <v>2</v>
      </c>
      <c r="B5" s="32">
        <v>50</v>
      </c>
      <c r="C5" s="33">
        <v>128</v>
      </c>
      <c r="D5" s="30">
        <f aca="true" t="shared" si="0" ref="D5:D10">+B5/C5</f>
        <v>0.390625</v>
      </c>
      <c r="E5" s="5" t="s">
        <v>16</v>
      </c>
      <c r="F5" s="11" t="s">
        <v>2</v>
      </c>
      <c r="G5" s="12" t="s">
        <v>3</v>
      </c>
      <c r="H5" s="13">
        <f>+D5</f>
        <v>0.390625</v>
      </c>
      <c r="I5" s="12" t="s">
        <v>3</v>
      </c>
      <c r="J5" s="13">
        <f>+D5</f>
        <v>0.390625</v>
      </c>
      <c r="K5" s="12" t="s">
        <v>3</v>
      </c>
      <c r="L5" s="13">
        <f>+D5</f>
        <v>0.390625</v>
      </c>
      <c r="M5" s="12" t="s">
        <v>4</v>
      </c>
      <c r="N5" s="13">
        <f>+D5</f>
        <v>0.390625</v>
      </c>
    </row>
    <row r="6" spans="1:14" s="5" customFormat="1" ht="30">
      <c r="A6" s="5" t="s">
        <v>27</v>
      </c>
      <c r="B6" s="32">
        <v>30</v>
      </c>
      <c r="C6" s="34">
        <v>630</v>
      </c>
      <c r="D6" s="31">
        <f t="shared" si="0"/>
        <v>0.047619047619047616</v>
      </c>
      <c r="E6" s="6" t="s">
        <v>18</v>
      </c>
      <c r="F6" s="11" t="s">
        <v>19</v>
      </c>
      <c r="G6" s="35">
        <v>2</v>
      </c>
      <c r="H6" s="13">
        <f>+D6*G6</f>
        <v>0.09523809523809523</v>
      </c>
      <c r="I6" s="35">
        <v>2</v>
      </c>
      <c r="J6" s="13">
        <f>+I6*D6</f>
        <v>0.09523809523809523</v>
      </c>
      <c r="K6" s="35">
        <v>2</v>
      </c>
      <c r="L6" s="13">
        <f>+D6*K6</f>
        <v>0.09523809523809523</v>
      </c>
      <c r="M6" s="35">
        <v>2</v>
      </c>
      <c r="N6" s="13">
        <f>+D6*M6</f>
        <v>0.09523809523809523</v>
      </c>
    </row>
    <row r="7" spans="1:14" s="5" customFormat="1" ht="30">
      <c r="A7" s="5" t="s">
        <v>28</v>
      </c>
      <c r="B7" s="32">
        <v>3</v>
      </c>
      <c r="C7" s="34">
        <v>16</v>
      </c>
      <c r="D7" s="31">
        <f t="shared" si="0"/>
        <v>0.1875</v>
      </c>
      <c r="E7" s="6" t="s">
        <v>15</v>
      </c>
      <c r="F7" s="11" t="s">
        <v>20</v>
      </c>
      <c r="G7" s="14"/>
      <c r="H7" s="13"/>
      <c r="I7" s="35">
        <v>1.5</v>
      </c>
      <c r="J7" s="13">
        <f>+I7*D7</f>
        <v>0.28125</v>
      </c>
      <c r="K7" s="14"/>
      <c r="L7" s="13"/>
      <c r="M7" s="35">
        <v>1.5</v>
      </c>
      <c r="N7" s="13">
        <f>+M7*D7</f>
        <v>0.28125</v>
      </c>
    </row>
    <row r="8" spans="1:14" s="5" customFormat="1" ht="47.25" customHeight="1">
      <c r="A8" s="6" t="s">
        <v>42</v>
      </c>
      <c r="B8" s="32">
        <v>2.5</v>
      </c>
      <c r="C8" s="34">
        <v>16</v>
      </c>
      <c r="D8" s="31">
        <f t="shared" si="0"/>
        <v>0.15625</v>
      </c>
      <c r="E8" s="6" t="s">
        <v>15</v>
      </c>
      <c r="F8" s="15" t="s">
        <v>32</v>
      </c>
      <c r="G8" s="35">
        <v>4</v>
      </c>
      <c r="H8" s="13">
        <f>+D8*G8</f>
        <v>0.625</v>
      </c>
      <c r="I8" s="35">
        <v>3</v>
      </c>
      <c r="J8" s="13">
        <f>+I8*D8</f>
        <v>0.46875</v>
      </c>
      <c r="K8" s="35">
        <v>3</v>
      </c>
      <c r="L8" s="13">
        <f>+D8*K8</f>
        <v>0.46875</v>
      </c>
      <c r="M8" s="35">
        <v>3</v>
      </c>
      <c r="N8" s="13">
        <f>+D8*M8</f>
        <v>0.46875</v>
      </c>
    </row>
    <row r="9" spans="1:14" s="5" customFormat="1" ht="47.25">
      <c r="A9" s="6" t="s">
        <v>41</v>
      </c>
      <c r="B9" s="32">
        <v>1</v>
      </c>
      <c r="C9" s="34">
        <v>16</v>
      </c>
      <c r="D9" s="31">
        <f t="shared" si="0"/>
        <v>0.0625</v>
      </c>
      <c r="E9" s="6" t="s">
        <v>15</v>
      </c>
      <c r="F9" s="16" t="s">
        <v>33</v>
      </c>
      <c r="G9" s="35">
        <v>5</v>
      </c>
      <c r="H9" s="13">
        <f>+D9*G9</f>
        <v>0.3125</v>
      </c>
      <c r="I9" s="35">
        <v>4</v>
      </c>
      <c r="J9" s="13">
        <f>+I9*D9</f>
        <v>0.25</v>
      </c>
      <c r="K9" s="35">
        <v>4</v>
      </c>
      <c r="L9" s="13">
        <f>+D9*K9</f>
        <v>0.25</v>
      </c>
      <c r="M9" s="35">
        <v>4</v>
      </c>
      <c r="N9" s="13">
        <f>+D9*M9</f>
        <v>0.25</v>
      </c>
    </row>
    <row r="10" spans="1:14" s="5" customFormat="1" ht="45">
      <c r="A10" s="36" t="s">
        <v>40</v>
      </c>
      <c r="B10" s="32">
        <v>36</v>
      </c>
      <c r="C10" s="34">
        <v>2056</v>
      </c>
      <c r="D10" s="31">
        <f t="shared" si="0"/>
        <v>0.017509727626459144</v>
      </c>
      <c r="E10" s="6" t="s">
        <v>44</v>
      </c>
      <c r="F10" s="8" t="s">
        <v>21</v>
      </c>
      <c r="G10" s="14"/>
      <c r="H10" s="13"/>
      <c r="I10" s="14"/>
      <c r="J10" s="14"/>
      <c r="K10" s="35">
        <v>12</v>
      </c>
      <c r="L10" s="13">
        <f>+D10*K10</f>
        <v>0.21011673151750973</v>
      </c>
      <c r="M10" s="35">
        <v>12</v>
      </c>
      <c r="N10" s="13">
        <f>+D10*M10</f>
        <v>0.21011673151750973</v>
      </c>
    </row>
    <row r="11" spans="6:14" s="5" customFormat="1" ht="40.5">
      <c r="F11" s="17" t="s">
        <v>37</v>
      </c>
      <c r="G11" s="12" t="s">
        <v>0</v>
      </c>
      <c r="H11" s="18">
        <f>+H5+H6+H7+H8+H10</f>
        <v>1.1108630952380953</v>
      </c>
      <c r="I11" s="12" t="s">
        <v>0</v>
      </c>
      <c r="J11" s="18">
        <f>+J5+J6+J7+J8+J10</f>
        <v>1.2358630952380953</v>
      </c>
      <c r="K11" s="12"/>
      <c r="L11" s="18">
        <f>+L5+L6+L7+L8+L10</f>
        <v>1.164729826755605</v>
      </c>
      <c r="M11" s="12" t="s">
        <v>0</v>
      </c>
      <c r="N11" s="18">
        <f>+N5+N6+N7+N8+N10</f>
        <v>1.445979826755605</v>
      </c>
    </row>
    <row r="12" spans="6:14" s="5" customFormat="1" ht="40.5">
      <c r="F12" s="17" t="s">
        <v>38</v>
      </c>
      <c r="G12" s="12" t="s">
        <v>0</v>
      </c>
      <c r="H12" s="18">
        <f>+H5+H6+H7+H9+H10</f>
        <v>0.7983630952380952</v>
      </c>
      <c r="I12" s="12" t="s">
        <v>0</v>
      </c>
      <c r="J12" s="18">
        <f>+J5+J6+J7+J9+J10</f>
        <v>1.0171130952380953</v>
      </c>
      <c r="K12" s="12" t="s">
        <v>0</v>
      </c>
      <c r="L12" s="18">
        <f>+L5+L6+L7+L9+L10</f>
        <v>0.945979826755605</v>
      </c>
      <c r="M12" s="12" t="s">
        <v>0</v>
      </c>
      <c r="N12" s="18">
        <f>+N5+N6+N7+N9+N10</f>
        <v>1.227229826755605</v>
      </c>
    </row>
    <row r="13" spans="6:14" s="5" customFormat="1" ht="20.25">
      <c r="F13" s="19"/>
      <c r="G13" s="20"/>
      <c r="H13" s="20"/>
      <c r="I13" s="20"/>
      <c r="J13" s="20"/>
      <c r="L13" s="20"/>
      <c r="M13" s="20"/>
      <c r="N13" s="20"/>
    </row>
    <row r="14" spans="5:14" s="5" customFormat="1" ht="20.25">
      <c r="E14" s="5" t="s">
        <v>39</v>
      </c>
      <c r="F14" s="19"/>
      <c r="G14" s="20"/>
      <c r="H14" s="20"/>
      <c r="I14" s="20"/>
      <c r="J14" s="20"/>
      <c r="L14" s="20"/>
      <c r="M14" s="20"/>
      <c r="N14" s="20"/>
    </row>
    <row r="15" spans="6:14" s="5" customFormat="1" ht="20.25">
      <c r="F15" s="19" t="s">
        <v>34</v>
      </c>
      <c r="G15" s="20"/>
      <c r="H15" s="21">
        <f>100*52*H11</f>
        <v>5776.488095238095</v>
      </c>
      <c r="I15" s="20"/>
      <c r="J15" s="21">
        <f>100*52*J11</f>
        <v>6426.488095238095</v>
      </c>
      <c r="L15" s="21">
        <f>100*52*L11</f>
        <v>6056.595099129146</v>
      </c>
      <c r="M15" s="20"/>
      <c r="N15" s="21">
        <f>100*52*N11</f>
        <v>7519.095099129146</v>
      </c>
    </row>
    <row r="16" spans="6:14" s="5" customFormat="1" ht="20.25">
      <c r="F16" s="19" t="s">
        <v>35</v>
      </c>
      <c r="G16" s="20"/>
      <c r="H16" s="21">
        <f>100*52*H12</f>
        <v>4151.488095238095</v>
      </c>
      <c r="I16" s="20"/>
      <c r="J16" s="21">
        <f>100*52*J12</f>
        <v>5288.988095238095</v>
      </c>
      <c r="K16" s="20"/>
      <c r="L16" s="21">
        <f>100*52*L12</f>
        <v>4919.095099129146</v>
      </c>
      <c r="M16" s="20"/>
      <c r="N16" s="21">
        <f>100*52*N12</f>
        <v>6381.595099129146</v>
      </c>
    </row>
    <row r="17" spans="6:14" s="5" customFormat="1" ht="20.25">
      <c r="F17" s="19"/>
      <c r="G17" s="20"/>
      <c r="H17" s="20"/>
      <c r="I17" s="20"/>
      <c r="J17" s="20"/>
      <c r="K17" s="20"/>
      <c r="L17" s="20"/>
      <c r="M17" s="20"/>
      <c r="N17" s="20"/>
    </row>
    <row r="18" spans="6:14" s="5" customFormat="1" ht="40.5">
      <c r="F18" s="19" t="s">
        <v>36</v>
      </c>
      <c r="G18" s="20"/>
      <c r="H18" s="21">
        <f>+H16-H15</f>
        <v>-1625</v>
      </c>
      <c r="I18" s="20"/>
      <c r="J18" s="21">
        <f>+J16-J15</f>
        <v>-1137.5</v>
      </c>
      <c r="K18" s="20"/>
      <c r="L18" s="21">
        <f>+L16-L15</f>
        <v>-1137.5</v>
      </c>
      <c r="M18" s="20"/>
      <c r="N18" s="21">
        <f>+N16-N15</f>
        <v>-1137.5</v>
      </c>
    </row>
    <row r="19" spans="7:14" ht="25.5" customHeight="1">
      <c r="G19" s="22"/>
      <c r="H19" s="22"/>
      <c r="I19" s="22"/>
      <c r="J19" s="22"/>
      <c r="K19" s="22"/>
      <c r="L19" s="22"/>
      <c r="M19" s="22"/>
      <c r="N19" s="22"/>
    </row>
    <row r="20" ht="20.25">
      <c r="B20" s="23" t="s">
        <v>5</v>
      </c>
    </row>
    <row r="21" s="25" customFormat="1" ht="23.25">
      <c r="B21" s="24" t="s">
        <v>6</v>
      </c>
    </row>
    <row r="22" spans="2:12" ht="20.25">
      <c r="B22" s="23" t="s">
        <v>7</v>
      </c>
      <c r="L22" s="26"/>
    </row>
    <row r="23" spans="2:12" ht="20.25">
      <c r="B23" s="23" t="s">
        <v>8</v>
      </c>
      <c r="G23" s="27"/>
      <c r="H23" s="27"/>
      <c r="I23" s="27"/>
      <c r="J23" s="27"/>
      <c r="K23" s="27"/>
      <c r="L23" s="27"/>
    </row>
    <row r="24" s="25" customFormat="1" ht="23.25">
      <c r="B24" s="24" t="s">
        <v>11</v>
      </c>
    </row>
    <row r="25" s="25" customFormat="1" ht="23.25">
      <c r="B25" s="28" t="s">
        <v>46</v>
      </c>
    </row>
    <row r="26" ht="20.25">
      <c r="B26" s="23" t="s">
        <v>9</v>
      </c>
    </row>
    <row r="27" ht="12.75"/>
  </sheetData>
  <sheetProtection password="AF0C" sheet="1"/>
  <mergeCells count="2">
    <mergeCell ref="A1:N1"/>
    <mergeCell ref="A3:E3"/>
  </mergeCells>
  <printOptions gridLines="1"/>
  <pageMargins left="0.7" right="0.7" top="0.75" bottom="0.75" header="0.3" footer="0.3"/>
  <pageSetup fitToHeight="1" fitToWidth="1" horizontalDpi="600" verticalDpi="600" orientation="landscape" scale="58" r:id="rId1"/>
  <headerFooter>
    <oddFooter>&amp;CPrepared by Ralph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26"/>
  <sheetViews>
    <sheetView zoomScale="80" zoomScaleNormal="80" zoomScalePageLayoutView="0" workbookViewId="0" topLeftCell="A1">
      <selection activeCell="B25" sqref="B25"/>
    </sheetView>
  </sheetViews>
  <sheetFormatPr defaultColWidth="8.421875" defaultRowHeight="25.5" customHeight="1"/>
  <cols>
    <col min="1" max="1" width="12.28125" style="2" bestFit="1" customWidth="1"/>
    <col min="2" max="2" width="12.421875" style="2" customWidth="1"/>
    <col min="3" max="3" width="8.8515625" style="2" bestFit="1" customWidth="1"/>
    <col min="4" max="4" width="10.28125" style="2" bestFit="1" customWidth="1"/>
    <col min="5" max="5" width="31.57421875" style="2" customWidth="1"/>
    <col min="6" max="6" width="37.00390625" style="2" customWidth="1"/>
    <col min="7" max="7" width="9.7109375" style="2" bestFit="1" customWidth="1"/>
    <col min="8" max="10" width="14.8515625" style="2" customWidth="1"/>
    <col min="11" max="11" width="12.7109375" style="2" bestFit="1" customWidth="1"/>
    <col min="12" max="12" width="14.8515625" style="2" customWidth="1"/>
    <col min="13" max="13" width="13.28125" style="2" customWidth="1"/>
    <col min="14" max="14" width="14.8515625" style="2" customWidth="1"/>
    <col min="15" max="16384" width="8.421875" style="2" customWidth="1"/>
  </cols>
  <sheetData>
    <row r="1" spans="1:14" s="1" customFormat="1" ht="33.75" customHeight="1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ht="25.5" customHeight="1">
      <c r="B2" s="3" t="s">
        <v>30</v>
      </c>
    </row>
    <row r="3" spans="1:6" ht="25.5" customHeight="1">
      <c r="A3" s="39" t="s">
        <v>45</v>
      </c>
      <c r="B3" s="39"/>
      <c r="C3" s="39"/>
      <c r="D3" s="39"/>
      <c r="E3" s="39"/>
      <c r="F3" s="4"/>
    </row>
    <row r="4" spans="2:15" s="5" customFormat="1" ht="63">
      <c r="B4" s="5" t="s">
        <v>12</v>
      </c>
      <c r="C4" s="6" t="s">
        <v>14</v>
      </c>
      <c r="D4" s="6" t="s">
        <v>17</v>
      </c>
      <c r="F4" s="7" t="s">
        <v>1</v>
      </c>
      <c r="G4" s="8" t="s">
        <v>22</v>
      </c>
      <c r="H4" s="9" t="s">
        <v>26</v>
      </c>
      <c r="I4" s="7" t="s">
        <v>24</v>
      </c>
      <c r="J4" s="9" t="s">
        <v>26</v>
      </c>
      <c r="K4" s="8" t="s">
        <v>23</v>
      </c>
      <c r="L4" s="9" t="s">
        <v>26</v>
      </c>
      <c r="M4" s="7" t="s">
        <v>25</v>
      </c>
      <c r="N4" s="9" t="s">
        <v>26</v>
      </c>
      <c r="O4" s="10"/>
    </row>
    <row r="5" spans="1:14" s="5" customFormat="1" ht="15.75">
      <c r="A5" s="5" t="s">
        <v>2</v>
      </c>
      <c r="B5" s="32">
        <v>26</v>
      </c>
      <c r="C5" s="33">
        <v>30</v>
      </c>
      <c r="D5" s="30">
        <f aca="true" t="shared" si="0" ref="D5:D10">+B5/C5</f>
        <v>0.8666666666666667</v>
      </c>
      <c r="E5" s="5" t="s">
        <v>16</v>
      </c>
      <c r="F5" s="11" t="s">
        <v>2</v>
      </c>
      <c r="G5" s="12" t="s">
        <v>3</v>
      </c>
      <c r="H5" s="13">
        <f>+D5</f>
        <v>0.8666666666666667</v>
      </c>
      <c r="I5" s="12" t="s">
        <v>3</v>
      </c>
      <c r="J5" s="13">
        <f>+D5</f>
        <v>0.8666666666666667</v>
      </c>
      <c r="K5" s="12" t="s">
        <v>3</v>
      </c>
      <c r="L5" s="13">
        <f>+D5</f>
        <v>0.8666666666666667</v>
      </c>
      <c r="M5" s="12" t="s">
        <v>4</v>
      </c>
      <c r="N5" s="13">
        <f>+D5</f>
        <v>0.8666666666666667</v>
      </c>
    </row>
    <row r="6" spans="1:14" s="5" customFormat="1" ht="30">
      <c r="A6" s="5" t="s">
        <v>27</v>
      </c>
      <c r="B6" s="32">
        <v>30</v>
      </c>
      <c r="C6" s="34">
        <v>630</v>
      </c>
      <c r="D6" s="31">
        <f t="shared" si="0"/>
        <v>0.047619047619047616</v>
      </c>
      <c r="E6" s="6" t="s">
        <v>18</v>
      </c>
      <c r="F6" s="11" t="s">
        <v>19</v>
      </c>
      <c r="G6" s="35">
        <v>2</v>
      </c>
      <c r="H6" s="13">
        <f>+D6*G6</f>
        <v>0.09523809523809523</v>
      </c>
      <c r="I6" s="35">
        <v>2</v>
      </c>
      <c r="J6" s="13">
        <f>+I6*D6</f>
        <v>0.09523809523809523</v>
      </c>
      <c r="K6" s="35">
        <v>2</v>
      </c>
      <c r="L6" s="13">
        <f>+D6*K6</f>
        <v>0.09523809523809523</v>
      </c>
      <c r="M6" s="35">
        <v>2</v>
      </c>
      <c r="N6" s="13">
        <f>+D6*M6</f>
        <v>0.09523809523809523</v>
      </c>
    </row>
    <row r="7" spans="1:14" s="5" customFormat="1" ht="30">
      <c r="A7" s="5" t="s">
        <v>28</v>
      </c>
      <c r="B7" s="32">
        <v>3</v>
      </c>
      <c r="C7" s="34">
        <v>16</v>
      </c>
      <c r="D7" s="31">
        <f t="shared" si="0"/>
        <v>0.1875</v>
      </c>
      <c r="E7" s="6" t="s">
        <v>15</v>
      </c>
      <c r="F7" s="11" t="s">
        <v>20</v>
      </c>
      <c r="G7" s="14"/>
      <c r="H7" s="13"/>
      <c r="I7" s="35">
        <v>2</v>
      </c>
      <c r="J7" s="13">
        <f>+I7*D7</f>
        <v>0.375</v>
      </c>
      <c r="K7" s="14"/>
      <c r="L7" s="13"/>
      <c r="M7" s="35">
        <v>1.5</v>
      </c>
      <c r="N7" s="13">
        <f>+M7*D7</f>
        <v>0.28125</v>
      </c>
    </row>
    <row r="8" spans="1:14" s="5" customFormat="1" ht="46.5" customHeight="1">
      <c r="A8" s="6" t="s">
        <v>43</v>
      </c>
      <c r="B8" s="32">
        <v>2.5</v>
      </c>
      <c r="C8" s="34">
        <v>16</v>
      </c>
      <c r="D8" s="31">
        <f t="shared" si="0"/>
        <v>0.15625</v>
      </c>
      <c r="E8" s="6" t="s">
        <v>15</v>
      </c>
      <c r="F8" s="15" t="s">
        <v>32</v>
      </c>
      <c r="G8" s="35">
        <v>5</v>
      </c>
      <c r="H8" s="13">
        <f>+D8*G8</f>
        <v>0.78125</v>
      </c>
      <c r="I8" s="35">
        <v>4</v>
      </c>
      <c r="J8" s="13">
        <f>+I8*D8</f>
        <v>0.625</v>
      </c>
      <c r="K8" s="35">
        <v>4</v>
      </c>
      <c r="L8" s="13">
        <f>+D8*K8</f>
        <v>0.625</v>
      </c>
      <c r="M8" s="35">
        <v>4</v>
      </c>
      <c r="N8" s="13">
        <f>+D8*M8</f>
        <v>0.625</v>
      </c>
    </row>
    <row r="9" spans="1:14" s="5" customFormat="1" ht="47.25">
      <c r="A9" s="6" t="s">
        <v>41</v>
      </c>
      <c r="B9" s="32">
        <v>1</v>
      </c>
      <c r="C9" s="34">
        <v>16</v>
      </c>
      <c r="D9" s="31">
        <f t="shared" si="0"/>
        <v>0.0625</v>
      </c>
      <c r="E9" s="6" t="s">
        <v>15</v>
      </c>
      <c r="F9" s="16" t="s">
        <v>33</v>
      </c>
      <c r="G9" s="35">
        <v>6</v>
      </c>
      <c r="H9" s="13">
        <f>+D9*G9</f>
        <v>0.375</v>
      </c>
      <c r="I9" s="35">
        <v>5</v>
      </c>
      <c r="J9" s="13">
        <f>+I9*D9</f>
        <v>0.3125</v>
      </c>
      <c r="K9" s="35">
        <v>5</v>
      </c>
      <c r="L9" s="13">
        <f>+D9*K9</f>
        <v>0.3125</v>
      </c>
      <c r="M9" s="35">
        <v>5</v>
      </c>
      <c r="N9" s="13">
        <f>+D9*M9</f>
        <v>0.3125</v>
      </c>
    </row>
    <row r="10" spans="1:14" s="5" customFormat="1" ht="45">
      <c r="A10" s="36" t="s">
        <v>40</v>
      </c>
      <c r="B10" s="32">
        <v>36</v>
      </c>
      <c r="C10" s="34">
        <v>2056</v>
      </c>
      <c r="D10" s="31">
        <f t="shared" si="0"/>
        <v>0.017509727626459144</v>
      </c>
      <c r="E10" s="6" t="s">
        <v>44</v>
      </c>
      <c r="F10" s="8" t="s">
        <v>21</v>
      </c>
      <c r="G10" s="14"/>
      <c r="H10" s="13"/>
      <c r="I10" s="14"/>
      <c r="J10" s="14"/>
      <c r="K10" s="35">
        <v>15</v>
      </c>
      <c r="L10" s="13">
        <f>+D10*K10</f>
        <v>0.26264591439688717</v>
      </c>
      <c r="M10" s="35">
        <v>10</v>
      </c>
      <c r="N10" s="13">
        <f>+D10*M10</f>
        <v>0.17509727626459143</v>
      </c>
    </row>
    <row r="11" spans="6:14" s="5" customFormat="1" ht="40.5">
      <c r="F11" s="17" t="s">
        <v>37</v>
      </c>
      <c r="G11" s="12" t="s">
        <v>0</v>
      </c>
      <c r="H11" s="18">
        <f>+H5+H6+H7+H8+H10</f>
        <v>1.743154761904762</v>
      </c>
      <c r="I11" s="12" t="s">
        <v>0</v>
      </c>
      <c r="J11" s="18">
        <f>+J5+J6+J7+J8+J10</f>
        <v>1.961904761904762</v>
      </c>
      <c r="K11" s="12" t="s">
        <v>0</v>
      </c>
      <c r="L11" s="18">
        <f>+L5+L6+L7+L8+L10</f>
        <v>1.8495506763016492</v>
      </c>
      <c r="M11" s="12" t="s">
        <v>0</v>
      </c>
      <c r="N11" s="18">
        <f>+N5+N6+N7+N8+N10</f>
        <v>2.0432520381693533</v>
      </c>
    </row>
    <row r="12" spans="6:14" s="5" customFormat="1" ht="40.5">
      <c r="F12" s="17" t="s">
        <v>38</v>
      </c>
      <c r="G12" s="12" t="s">
        <v>0</v>
      </c>
      <c r="H12" s="18">
        <f>+H5+H6+H7+H9+H10</f>
        <v>1.336904761904762</v>
      </c>
      <c r="I12" s="12" t="s">
        <v>0</v>
      </c>
      <c r="J12" s="18">
        <f>+J5+J6+J7+J9+J10</f>
        <v>1.649404761904762</v>
      </c>
      <c r="K12" s="12" t="s">
        <v>0</v>
      </c>
      <c r="L12" s="18">
        <f>+L5+L6+L7+L9+L10</f>
        <v>1.5370506763016492</v>
      </c>
      <c r="M12" s="12" t="s">
        <v>0</v>
      </c>
      <c r="N12" s="18">
        <f>+N5+N6+N7+N9+N10</f>
        <v>1.7307520381693535</v>
      </c>
    </row>
    <row r="13" spans="6:14" s="5" customFormat="1" ht="20.25">
      <c r="F13" s="19"/>
      <c r="G13" s="20"/>
      <c r="H13" s="20"/>
      <c r="I13" s="20"/>
      <c r="J13" s="20"/>
      <c r="L13" s="20"/>
      <c r="M13" s="20"/>
      <c r="N13" s="20"/>
    </row>
    <row r="14" spans="5:14" s="5" customFormat="1" ht="20.25">
      <c r="E14" s="5" t="s">
        <v>39</v>
      </c>
      <c r="F14" s="19"/>
      <c r="G14" s="20"/>
      <c r="H14" s="20"/>
      <c r="I14" s="20"/>
      <c r="J14" s="20"/>
      <c r="L14" s="20"/>
      <c r="M14" s="20"/>
      <c r="N14" s="20"/>
    </row>
    <row r="15" spans="6:14" s="5" customFormat="1" ht="20.25">
      <c r="F15" s="19" t="s">
        <v>34</v>
      </c>
      <c r="G15" s="20"/>
      <c r="H15" s="21">
        <f>100*52*H11</f>
        <v>9064.404761904763</v>
      </c>
      <c r="I15" s="20"/>
      <c r="J15" s="21">
        <f>100*52*J11</f>
        <v>10201.904761904763</v>
      </c>
      <c r="L15" s="21">
        <f>100*52*L11</f>
        <v>9617.663516768576</v>
      </c>
      <c r="M15" s="20"/>
      <c r="N15" s="21">
        <f>100*52*N11</f>
        <v>10624.910598480637</v>
      </c>
    </row>
    <row r="16" spans="6:14" s="5" customFormat="1" ht="20.25">
      <c r="F16" s="19" t="s">
        <v>35</v>
      </c>
      <c r="G16" s="20"/>
      <c r="H16" s="21">
        <f>100*52*H12</f>
        <v>6951.904761904762</v>
      </c>
      <c r="I16" s="20"/>
      <c r="J16" s="21">
        <f>100*52*J12</f>
        <v>8576.904761904763</v>
      </c>
      <c r="K16" s="20"/>
      <c r="L16" s="21">
        <f>100*52*L12</f>
        <v>7992.663516768575</v>
      </c>
      <c r="M16" s="20"/>
      <c r="N16" s="21">
        <f>100*52*N12</f>
        <v>8999.910598480637</v>
      </c>
    </row>
    <row r="17" spans="6:14" s="5" customFormat="1" ht="20.25">
      <c r="F17" s="19"/>
      <c r="G17" s="20"/>
      <c r="H17" s="20"/>
      <c r="I17" s="20"/>
      <c r="J17" s="20"/>
      <c r="K17" s="20"/>
      <c r="L17" s="20"/>
      <c r="M17" s="20"/>
      <c r="N17" s="20"/>
    </row>
    <row r="18" spans="6:14" s="5" customFormat="1" ht="40.5">
      <c r="F18" s="19" t="s">
        <v>36</v>
      </c>
      <c r="G18" s="20"/>
      <c r="H18" s="21">
        <f>+H16-H15</f>
        <v>-2112.500000000001</v>
      </c>
      <c r="I18" s="20"/>
      <c r="J18" s="21">
        <f>+J16-J15</f>
        <v>-1625</v>
      </c>
      <c r="K18" s="20"/>
      <c r="L18" s="21">
        <f>+L16-L15</f>
        <v>-1625.000000000001</v>
      </c>
      <c r="M18" s="20"/>
      <c r="N18" s="21">
        <f>+N16-N15</f>
        <v>-1625</v>
      </c>
    </row>
    <row r="19" spans="7:14" ht="25.5" customHeight="1">
      <c r="G19" s="22"/>
      <c r="H19" s="22"/>
      <c r="I19" s="22"/>
      <c r="J19" s="22"/>
      <c r="K19" s="22"/>
      <c r="L19" s="22"/>
      <c r="M19" s="22"/>
      <c r="N19" s="22"/>
    </row>
    <row r="20" ht="20.25">
      <c r="B20" s="23" t="s">
        <v>5</v>
      </c>
    </row>
    <row r="21" s="25" customFormat="1" ht="23.25">
      <c r="B21" s="24" t="s">
        <v>6</v>
      </c>
    </row>
    <row r="22" spans="2:12" ht="20.25">
      <c r="B22" s="23" t="s">
        <v>7</v>
      </c>
      <c r="L22" s="26"/>
    </row>
    <row r="23" spans="2:12" ht="20.25">
      <c r="B23" s="23" t="s">
        <v>8</v>
      </c>
      <c r="G23" s="27"/>
      <c r="H23" s="27"/>
      <c r="I23" s="27"/>
      <c r="J23" s="27"/>
      <c r="K23" s="27"/>
      <c r="L23" s="27"/>
    </row>
    <row r="24" s="25" customFormat="1" ht="23.25">
      <c r="B24" s="24" t="s">
        <v>11</v>
      </c>
    </row>
    <row r="25" s="25" customFormat="1" ht="23.25">
      <c r="B25" s="28" t="s">
        <v>46</v>
      </c>
    </row>
    <row r="26" ht="20.25">
      <c r="B26" s="23" t="s">
        <v>9</v>
      </c>
    </row>
    <row r="27" ht="12.75"/>
  </sheetData>
  <sheetProtection password="AF0C" sheet="1"/>
  <mergeCells count="2">
    <mergeCell ref="A1:N1"/>
    <mergeCell ref="A3:E3"/>
  </mergeCells>
  <printOptions gridLines="1"/>
  <pageMargins left="0.7" right="0.7" top="0.75" bottom="0.75" header="0.3" footer="0.3"/>
  <pageSetup fitToHeight="1" fitToWidth="1" horizontalDpi="600" verticalDpi="600" orientation="landscape" scale="58" r:id="rId1"/>
  <headerFooter>
    <oddFooter>&amp;CPrepared by Ralph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26"/>
  <sheetViews>
    <sheetView zoomScale="80" zoomScaleNormal="80" zoomScalePageLayoutView="0" workbookViewId="0" topLeftCell="A1">
      <selection activeCell="B25" sqref="B25"/>
    </sheetView>
  </sheetViews>
  <sheetFormatPr defaultColWidth="8.421875" defaultRowHeight="25.5" customHeight="1"/>
  <cols>
    <col min="1" max="1" width="12.28125" style="2" bestFit="1" customWidth="1"/>
    <col min="2" max="2" width="12.7109375" style="2" customWidth="1"/>
    <col min="3" max="3" width="8.8515625" style="2" bestFit="1" customWidth="1"/>
    <col min="4" max="4" width="10.57421875" style="2" bestFit="1" customWidth="1"/>
    <col min="5" max="5" width="30.8515625" style="2" customWidth="1"/>
    <col min="6" max="6" width="37.00390625" style="2" customWidth="1"/>
    <col min="7" max="7" width="9.7109375" style="2" bestFit="1" customWidth="1"/>
    <col min="8" max="10" width="14.8515625" style="2" customWidth="1"/>
    <col min="11" max="11" width="12.7109375" style="2" bestFit="1" customWidth="1"/>
    <col min="12" max="12" width="14.8515625" style="2" customWidth="1"/>
    <col min="13" max="13" width="13.28125" style="2" customWidth="1"/>
    <col min="14" max="14" width="14.8515625" style="2" customWidth="1"/>
    <col min="15" max="16384" width="8.421875" style="2" customWidth="1"/>
  </cols>
  <sheetData>
    <row r="1" spans="1:14" s="1" customFormat="1" ht="33.75" customHeight="1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ht="25.5" customHeight="1">
      <c r="B2" s="3" t="s">
        <v>10</v>
      </c>
    </row>
    <row r="3" spans="1:6" ht="25.5" customHeight="1">
      <c r="A3" s="39" t="s">
        <v>45</v>
      </c>
      <c r="B3" s="39"/>
      <c r="C3" s="39"/>
      <c r="D3" s="39"/>
      <c r="E3" s="39"/>
      <c r="F3" s="4"/>
    </row>
    <row r="4" spans="2:15" s="5" customFormat="1" ht="63">
      <c r="B4" s="5" t="s">
        <v>12</v>
      </c>
      <c r="C4" s="6" t="s">
        <v>14</v>
      </c>
      <c r="D4" s="6" t="s">
        <v>17</v>
      </c>
      <c r="F4" s="7" t="s">
        <v>1</v>
      </c>
      <c r="G4" s="8" t="s">
        <v>22</v>
      </c>
      <c r="H4" s="9" t="s">
        <v>26</v>
      </c>
      <c r="I4" s="7" t="s">
        <v>24</v>
      </c>
      <c r="J4" s="9" t="s">
        <v>26</v>
      </c>
      <c r="K4" s="8" t="s">
        <v>23</v>
      </c>
      <c r="L4" s="9" t="s">
        <v>26</v>
      </c>
      <c r="M4" s="7" t="s">
        <v>25</v>
      </c>
      <c r="N4" s="9" t="s">
        <v>26</v>
      </c>
      <c r="O4" s="10"/>
    </row>
    <row r="5" spans="1:14" s="5" customFormat="1" ht="15.75">
      <c r="A5" s="5" t="s">
        <v>2</v>
      </c>
      <c r="B5" s="32">
        <v>36</v>
      </c>
      <c r="C5" s="33">
        <v>20</v>
      </c>
      <c r="D5" s="30">
        <f aca="true" t="shared" si="0" ref="D5:D10">B5/C5</f>
        <v>1.8</v>
      </c>
      <c r="E5" s="5" t="s">
        <v>16</v>
      </c>
      <c r="F5" s="11" t="s">
        <v>2</v>
      </c>
      <c r="G5" s="12" t="s">
        <v>3</v>
      </c>
      <c r="H5" s="13">
        <f>D5</f>
        <v>1.8</v>
      </c>
      <c r="I5" s="12" t="s">
        <v>3</v>
      </c>
      <c r="J5" s="13">
        <f>D5</f>
        <v>1.8</v>
      </c>
      <c r="K5" s="12" t="s">
        <v>3</v>
      </c>
      <c r="L5" s="13">
        <f>+D5</f>
        <v>1.8</v>
      </c>
      <c r="M5" s="12" t="s">
        <v>4</v>
      </c>
      <c r="N5" s="13">
        <f>+D5</f>
        <v>1.8</v>
      </c>
    </row>
    <row r="6" spans="1:14" s="5" customFormat="1" ht="30">
      <c r="A6" s="5" t="s">
        <v>27</v>
      </c>
      <c r="B6" s="32">
        <v>30</v>
      </c>
      <c r="C6" s="34">
        <v>630</v>
      </c>
      <c r="D6" s="31">
        <f t="shared" si="0"/>
        <v>0.047619047619047616</v>
      </c>
      <c r="E6" s="6" t="s">
        <v>18</v>
      </c>
      <c r="F6" s="11" t="s">
        <v>19</v>
      </c>
      <c r="G6" s="35">
        <v>4</v>
      </c>
      <c r="H6" s="13">
        <f>D6*G6</f>
        <v>0.19047619047619047</v>
      </c>
      <c r="I6" s="35">
        <v>4</v>
      </c>
      <c r="J6" s="13">
        <f>I6*D6</f>
        <v>0.19047619047619047</v>
      </c>
      <c r="K6" s="35">
        <v>4</v>
      </c>
      <c r="L6" s="13">
        <f>+D6*K6</f>
        <v>0.19047619047619047</v>
      </c>
      <c r="M6" s="35">
        <v>4</v>
      </c>
      <c r="N6" s="13">
        <f>+D6*M6</f>
        <v>0.19047619047619047</v>
      </c>
    </row>
    <row r="7" spans="1:14" s="5" customFormat="1" ht="30">
      <c r="A7" s="5" t="s">
        <v>28</v>
      </c>
      <c r="B7" s="32">
        <v>3</v>
      </c>
      <c r="C7" s="34">
        <v>16</v>
      </c>
      <c r="D7" s="31">
        <f t="shared" si="0"/>
        <v>0.1875</v>
      </c>
      <c r="E7" s="6" t="s">
        <v>15</v>
      </c>
      <c r="F7" s="11" t="s">
        <v>20</v>
      </c>
      <c r="G7" s="14"/>
      <c r="H7" s="13"/>
      <c r="I7" s="35">
        <v>4</v>
      </c>
      <c r="J7" s="13">
        <f>I7*D7</f>
        <v>0.75</v>
      </c>
      <c r="K7" s="14"/>
      <c r="L7" s="13"/>
      <c r="M7" s="35">
        <v>4</v>
      </c>
      <c r="N7" s="13">
        <f>+M7*D7</f>
        <v>0.75</v>
      </c>
    </row>
    <row r="8" spans="1:14" s="5" customFormat="1" ht="46.5" customHeight="1">
      <c r="A8" s="6" t="s">
        <v>42</v>
      </c>
      <c r="B8" s="32">
        <v>2.5</v>
      </c>
      <c r="C8" s="34">
        <v>16</v>
      </c>
      <c r="D8" s="31">
        <f t="shared" si="0"/>
        <v>0.15625</v>
      </c>
      <c r="E8" s="6" t="s">
        <v>15</v>
      </c>
      <c r="F8" s="15" t="s">
        <v>32</v>
      </c>
      <c r="G8" s="35">
        <v>8</v>
      </c>
      <c r="H8" s="13">
        <f>D8*G8</f>
        <v>1.25</v>
      </c>
      <c r="I8" s="35">
        <v>7</v>
      </c>
      <c r="J8" s="13">
        <f>I8*D8</f>
        <v>1.09375</v>
      </c>
      <c r="K8" s="35">
        <v>7</v>
      </c>
      <c r="L8" s="13">
        <f>+D8*K8</f>
        <v>1.09375</v>
      </c>
      <c r="M8" s="35">
        <v>7</v>
      </c>
      <c r="N8" s="13">
        <f>+D8*M8</f>
        <v>1.09375</v>
      </c>
    </row>
    <row r="9" spans="1:14" s="5" customFormat="1" ht="47.25">
      <c r="A9" s="6" t="s">
        <v>41</v>
      </c>
      <c r="B9" s="32">
        <v>1</v>
      </c>
      <c r="C9" s="34">
        <v>16</v>
      </c>
      <c r="D9" s="37">
        <f t="shared" si="0"/>
        <v>0.0625</v>
      </c>
      <c r="E9" s="6" t="s">
        <v>15</v>
      </c>
      <c r="F9" s="16" t="s">
        <v>33</v>
      </c>
      <c r="G9" s="35">
        <v>10</v>
      </c>
      <c r="H9" s="13">
        <f>D9*G9</f>
        <v>0.625</v>
      </c>
      <c r="I9" s="35">
        <v>8</v>
      </c>
      <c r="J9" s="13">
        <f>I9*D9</f>
        <v>0.5</v>
      </c>
      <c r="K9" s="35">
        <v>8</v>
      </c>
      <c r="L9" s="13">
        <f>D9*K9</f>
        <v>0.5</v>
      </c>
      <c r="M9" s="35">
        <v>8</v>
      </c>
      <c r="N9" s="13">
        <f>+D9*M9</f>
        <v>0.5</v>
      </c>
    </row>
    <row r="10" spans="1:14" s="5" customFormat="1" ht="45">
      <c r="A10" s="36" t="s">
        <v>40</v>
      </c>
      <c r="B10" s="32">
        <v>36</v>
      </c>
      <c r="C10" s="34">
        <v>2056</v>
      </c>
      <c r="D10" s="31">
        <f t="shared" si="0"/>
        <v>0.017509727626459144</v>
      </c>
      <c r="E10" s="6" t="s">
        <v>44</v>
      </c>
      <c r="F10" s="8" t="s">
        <v>21</v>
      </c>
      <c r="G10" s="14"/>
      <c r="H10" s="13"/>
      <c r="I10" s="14"/>
      <c r="J10" s="14"/>
      <c r="K10" s="35">
        <v>24</v>
      </c>
      <c r="L10" s="13">
        <f>+D10*K10</f>
        <v>0.42023346303501946</v>
      </c>
      <c r="M10" s="35">
        <v>24</v>
      </c>
      <c r="N10" s="13">
        <f>+D10*M10</f>
        <v>0.42023346303501946</v>
      </c>
    </row>
    <row r="11" spans="6:14" s="5" customFormat="1" ht="40.5">
      <c r="F11" s="17" t="s">
        <v>37</v>
      </c>
      <c r="G11" s="12" t="s">
        <v>0</v>
      </c>
      <c r="H11" s="18">
        <f>H5+H6+H7+H8+H10</f>
        <v>3.2404761904761905</v>
      </c>
      <c r="I11" s="12" t="s">
        <v>0</v>
      </c>
      <c r="J11" s="18">
        <f>J5+J6+J7+J8+J10</f>
        <v>3.8342261904761905</v>
      </c>
      <c r="K11" s="12" t="s">
        <v>0</v>
      </c>
      <c r="L11" s="18">
        <f>+L5+L6+L7+L8+L10</f>
        <v>3.50445965351121</v>
      </c>
      <c r="M11" s="12" t="s">
        <v>0</v>
      </c>
      <c r="N11" s="18">
        <f>+N5+N6+N7+N8+N10</f>
        <v>4.25445965351121</v>
      </c>
    </row>
    <row r="12" spans="6:14" s="5" customFormat="1" ht="40.5">
      <c r="F12" s="17" t="s">
        <v>38</v>
      </c>
      <c r="G12" s="12" t="s">
        <v>0</v>
      </c>
      <c r="H12" s="18">
        <f>H5+H6+H7+H9+H10</f>
        <v>2.6154761904761905</v>
      </c>
      <c r="I12" s="12" t="s">
        <v>0</v>
      </c>
      <c r="J12" s="18">
        <f>J5+J6+J7+J9+J10</f>
        <v>3.2404761904761905</v>
      </c>
      <c r="K12" s="12" t="s">
        <v>0</v>
      </c>
      <c r="L12" s="18">
        <f>+L5+L6+L7+L9+L10</f>
        <v>2.91070965351121</v>
      </c>
      <c r="M12" s="12" t="s">
        <v>0</v>
      </c>
      <c r="N12" s="18">
        <f>+N5+N6+N7+N9+N10</f>
        <v>3.66070965351121</v>
      </c>
    </row>
    <row r="13" spans="6:14" s="5" customFormat="1" ht="20.25">
      <c r="F13" s="19"/>
      <c r="G13" s="20"/>
      <c r="H13" s="20"/>
      <c r="I13" s="20"/>
      <c r="J13" s="20"/>
      <c r="L13" s="20"/>
      <c r="M13" s="20"/>
      <c r="N13" s="20"/>
    </row>
    <row r="14" spans="5:14" s="5" customFormat="1" ht="20.25">
      <c r="E14" s="5" t="s">
        <v>39</v>
      </c>
      <c r="F14" s="19"/>
      <c r="G14" s="20"/>
      <c r="H14" s="20"/>
      <c r="I14" s="20"/>
      <c r="J14" s="20"/>
      <c r="L14" s="20"/>
      <c r="M14" s="20"/>
      <c r="N14" s="20"/>
    </row>
    <row r="15" spans="6:14" s="5" customFormat="1" ht="20.25">
      <c r="F15" s="19" t="s">
        <v>34</v>
      </c>
      <c r="G15" s="20"/>
      <c r="H15" s="21">
        <f>100*52*H11</f>
        <v>16850.47619047619</v>
      </c>
      <c r="I15" s="20"/>
      <c r="J15" s="21">
        <f>100*52*J11</f>
        <v>19937.97619047619</v>
      </c>
      <c r="L15" s="21">
        <f>100*52*L11</f>
        <v>18223.19019825829</v>
      </c>
      <c r="M15" s="20"/>
      <c r="N15" s="21">
        <f>100*52*N11</f>
        <v>22123.190198258293</v>
      </c>
    </row>
    <row r="16" spans="6:14" s="5" customFormat="1" ht="20.25">
      <c r="F16" s="19" t="s">
        <v>35</v>
      </c>
      <c r="G16" s="20"/>
      <c r="H16" s="21">
        <f>100*52*H12</f>
        <v>13600.47619047619</v>
      </c>
      <c r="I16" s="20"/>
      <c r="J16" s="21">
        <f>100*52*J12</f>
        <v>16850.47619047619</v>
      </c>
      <c r="K16" s="20"/>
      <c r="L16" s="21">
        <f>100*52*L12</f>
        <v>15135.690198258291</v>
      </c>
      <c r="M16" s="20"/>
      <c r="N16" s="21">
        <f>100*52*N12</f>
        <v>19035.69019825829</v>
      </c>
    </row>
    <row r="17" spans="6:14" s="5" customFormat="1" ht="20.25">
      <c r="F17" s="19"/>
      <c r="G17" s="20"/>
      <c r="H17" s="20"/>
      <c r="I17" s="20"/>
      <c r="J17" s="20"/>
      <c r="K17" s="20"/>
      <c r="L17" s="20"/>
      <c r="M17" s="20"/>
      <c r="N17" s="20"/>
    </row>
    <row r="18" spans="6:14" s="5" customFormat="1" ht="40.5">
      <c r="F18" s="19" t="s">
        <v>36</v>
      </c>
      <c r="G18" s="20"/>
      <c r="H18" s="21">
        <f>H16-H15</f>
        <v>-3250</v>
      </c>
      <c r="I18" s="20"/>
      <c r="J18" s="21">
        <f>J16-J15</f>
        <v>-3087.5</v>
      </c>
      <c r="K18" s="20"/>
      <c r="L18" s="21">
        <f>+L16-L15</f>
        <v>-3087.499999999998</v>
      </c>
      <c r="M18" s="20"/>
      <c r="N18" s="21">
        <f>+N16-N15</f>
        <v>-3087.5000000000036</v>
      </c>
    </row>
    <row r="19" spans="7:14" ht="25.5" customHeight="1">
      <c r="G19" s="22"/>
      <c r="H19" s="22"/>
      <c r="I19" s="22"/>
      <c r="J19" s="22"/>
      <c r="K19" s="22"/>
      <c r="L19" s="22"/>
      <c r="M19" s="22"/>
      <c r="N19" s="22"/>
    </row>
    <row r="20" ht="20.25">
      <c r="B20" s="23" t="s">
        <v>5</v>
      </c>
    </row>
    <row r="21" s="25" customFormat="1" ht="23.25">
      <c r="B21" s="24" t="s">
        <v>6</v>
      </c>
    </row>
    <row r="22" spans="2:12" ht="20.25">
      <c r="B22" s="23" t="s">
        <v>7</v>
      </c>
      <c r="L22" s="26"/>
    </row>
    <row r="23" spans="2:12" ht="20.25">
      <c r="B23" s="23" t="s">
        <v>8</v>
      </c>
      <c r="G23" s="27"/>
      <c r="H23" s="27"/>
      <c r="I23" s="27"/>
      <c r="J23" s="27"/>
      <c r="K23" s="27"/>
      <c r="L23" s="27"/>
    </row>
    <row r="24" s="25" customFormat="1" ht="23.25">
      <c r="B24" s="24" t="s">
        <v>11</v>
      </c>
    </row>
    <row r="25" s="25" customFormat="1" ht="23.25">
      <c r="B25" s="28" t="s">
        <v>46</v>
      </c>
    </row>
    <row r="26" ht="20.25">
      <c r="B26" s="23" t="s">
        <v>9</v>
      </c>
    </row>
    <row r="27" ht="12.75"/>
  </sheetData>
  <sheetProtection password="AF0C" sheet="1"/>
  <mergeCells count="2">
    <mergeCell ref="A1:N1"/>
    <mergeCell ref="A3:E3"/>
  </mergeCells>
  <printOptions gridLines="1"/>
  <pageMargins left="0.25" right="0.25" top="0.25" bottom="0.25" header="0" footer="0"/>
  <pageSetup fitToHeight="1" fitToWidth="1" horizontalDpi="600" verticalDpi="600" orientation="landscape" scale="62" r:id="rId1"/>
  <headerFooter alignWithMargins="0">
    <oddFooter>&amp;CPrepared by Ralph 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26"/>
  <sheetViews>
    <sheetView tabSelected="1" zoomScale="80" zoomScaleNormal="80" zoomScalePageLayoutView="0" workbookViewId="0" topLeftCell="A1">
      <selection activeCell="B25" sqref="B25"/>
    </sheetView>
  </sheetViews>
  <sheetFormatPr defaultColWidth="8.421875" defaultRowHeight="25.5" customHeight="1"/>
  <cols>
    <col min="1" max="1" width="12.28125" style="2" bestFit="1" customWidth="1"/>
    <col min="2" max="2" width="12.421875" style="2" customWidth="1"/>
    <col min="3" max="3" width="8.8515625" style="2" bestFit="1" customWidth="1"/>
    <col min="4" max="4" width="10.28125" style="2" bestFit="1" customWidth="1"/>
    <col min="5" max="5" width="31.8515625" style="2" customWidth="1"/>
    <col min="6" max="6" width="37.00390625" style="2" customWidth="1"/>
    <col min="7" max="7" width="9.7109375" style="2" bestFit="1" customWidth="1"/>
    <col min="8" max="10" width="14.8515625" style="2" customWidth="1"/>
    <col min="11" max="11" width="12.7109375" style="2" bestFit="1" customWidth="1"/>
    <col min="12" max="12" width="14.8515625" style="2" customWidth="1"/>
    <col min="13" max="13" width="13.28125" style="2" customWidth="1"/>
    <col min="14" max="14" width="14.8515625" style="2" customWidth="1"/>
    <col min="15" max="16384" width="8.421875" style="2" customWidth="1"/>
  </cols>
  <sheetData>
    <row r="1" spans="1:14" s="1" customFormat="1" ht="33.75" customHeight="1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ht="25.5" customHeight="1">
      <c r="B2" s="3" t="s">
        <v>31</v>
      </c>
    </row>
    <row r="3" spans="1:6" ht="25.5" customHeight="1">
      <c r="A3" s="39" t="s">
        <v>45</v>
      </c>
      <c r="B3" s="39"/>
      <c r="C3" s="39"/>
      <c r="D3" s="39"/>
      <c r="E3" s="39"/>
      <c r="F3" s="4"/>
    </row>
    <row r="4" spans="2:15" s="5" customFormat="1" ht="63">
      <c r="B4" s="5" t="s">
        <v>12</v>
      </c>
      <c r="C4" s="6" t="s">
        <v>14</v>
      </c>
      <c r="D4" s="6" t="s">
        <v>17</v>
      </c>
      <c r="F4" s="7" t="s">
        <v>1</v>
      </c>
      <c r="G4" s="8" t="s">
        <v>22</v>
      </c>
      <c r="H4" s="9" t="s">
        <v>26</v>
      </c>
      <c r="I4" s="7" t="s">
        <v>24</v>
      </c>
      <c r="J4" s="9" t="s">
        <v>26</v>
      </c>
      <c r="K4" s="8" t="s">
        <v>23</v>
      </c>
      <c r="L4" s="9" t="s">
        <v>26</v>
      </c>
      <c r="M4" s="7" t="s">
        <v>25</v>
      </c>
      <c r="N4" s="9" t="s">
        <v>26</v>
      </c>
      <c r="O4" s="10"/>
    </row>
    <row r="5" spans="1:14" s="5" customFormat="1" ht="15.75">
      <c r="A5" s="5" t="s">
        <v>2</v>
      </c>
      <c r="B5" s="32">
        <v>55</v>
      </c>
      <c r="C5" s="33">
        <v>30</v>
      </c>
      <c r="D5" s="30">
        <f aca="true" t="shared" si="0" ref="D5:D10">+B5/C5</f>
        <v>1.8333333333333333</v>
      </c>
      <c r="E5" s="5" t="s">
        <v>16</v>
      </c>
      <c r="F5" s="11" t="s">
        <v>2</v>
      </c>
      <c r="G5" s="12" t="s">
        <v>3</v>
      </c>
      <c r="H5" s="13">
        <f>+D5</f>
        <v>1.8333333333333333</v>
      </c>
      <c r="I5" s="12" t="s">
        <v>3</v>
      </c>
      <c r="J5" s="13">
        <f>+D5</f>
        <v>1.8333333333333333</v>
      </c>
      <c r="K5" s="12" t="s">
        <v>3</v>
      </c>
      <c r="L5" s="13">
        <f>+D5</f>
        <v>1.8333333333333333</v>
      </c>
      <c r="M5" s="12" t="s">
        <v>4</v>
      </c>
      <c r="N5" s="13">
        <f>+D5</f>
        <v>1.8333333333333333</v>
      </c>
    </row>
    <row r="6" spans="1:14" s="5" customFormat="1" ht="30">
      <c r="A6" s="5" t="s">
        <v>27</v>
      </c>
      <c r="B6" s="32">
        <v>30</v>
      </c>
      <c r="C6" s="34">
        <v>630</v>
      </c>
      <c r="D6" s="31">
        <f t="shared" si="0"/>
        <v>0.047619047619047616</v>
      </c>
      <c r="E6" s="6" t="s">
        <v>18</v>
      </c>
      <c r="F6" s="11" t="s">
        <v>19</v>
      </c>
      <c r="G6" s="35">
        <v>7</v>
      </c>
      <c r="H6" s="13">
        <f>+D6*G6</f>
        <v>0.3333333333333333</v>
      </c>
      <c r="I6" s="35">
        <v>7</v>
      </c>
      <c r="J6" s="13">
        <f>+I6*D6</f>
        <v>0.3333333333333333</v>
      </c>
      <c r="K6" s="35">
        <v>7</v>
      </c>
      <c r="L6" s="13">
        <f>+D6*K6</f>
        <v>0.3333333333333333</v>
      </c>
      <c r="M6" s="35">
        <v>7</v>
      </c>
      <c r="N6" s="13">
        <f>+D6*M6</f>
        <v>0.3333333333333333</v>
      </c>
    </row>
    <row r="7" spans="1:14" s="5" customFormat="1" ht="30">
      <c r="A7" s="5" t="s">
        <v>28</v>
      </c>
      <c r="B7" s="32">
        <v>3</v>
      </c>
      <c r="C7" s="34">
        <v>16</v>
      </c>
      <c r="D7" s="31">
        <f t="shared" si="0"/>
        <v>0.1875</v>
      </c>
      <c r="E7" s="6" t="s">
        <v>15</v>
      </c>
      <c r="F7" s="11" t="s">
        <v>20</v>
      </c>
      <c r="G7" s="14"/>
      <c r="H7" s="13"/>
      <c r="I7" s="35">
        <v>7</v>
      </c>
      <c r="J7" s="13">
        <f>+I7*D7</f>
        <v>1.3125</v>
      </c>
      <c r="K7" s="14"/>
      <c r="L7" s="13"/>
      <c r="M7" s="35">
        <v>6</v>
      </c>
      <c r="N7" s="13">
        <f>+M7*D7</f>
        <v>1.125</v>
      </c>
    </row>
    <row r="8" spans="1:14" s="5" customFormat="1" ht="46.5" customHeight="1">
      <c r="A8" s="6" t="s">
        <v>42</v>
      </c>
      <c r="B8" s="32">
        <v>2.5</v>
      </c>
      <c r="C8" s="34">
        <v>16</v>
      </c>
      <c r="D8" s="31">
        <f t="shared" si="0"/>
        <v>0.15625</v>
      </c>
      <c r="E8" s="6" t="s">
        <v>15</v>
      </c>
      <c r="F8" s="15" t="s">
        <v>32</v>
      </c>
      <c r="G8" s="35">
        <v>15</v>
      </c>
      <c r="H8" s="13">
        <f>+D8*G8</f>
        <v>2.34375</v>
      </c>
      <c r="I8" s="35">
        <v>13</v>
      </c>
      <c r="J8" s="13">
        <f>+I8*D8</f>
        <v>2.03125</v>
      </c>
      <c r="K8" s="35">
        <v>13</v>
      </c>
      <c r="L8" s="13">
        <f>+D8*K8</f>
        <v>2.03125</v>
      </c>
      <c r="M8" s="35">
        <v>13</v>
      </c>
      <c r="N8" s="13">
        <f>+D8*M8</f>
        <v>2.03125</v>
      </c>
    </row>
    <row r="9" spans="1:14" s="5" customFormat="1" ht="47.25">
      <c r="A9" s="6" t="s">
        <v>41</v>
      </c>
      <c r="B9" s="32">
        <v>1</v>
      </c>
      <c r="C9" s="34">
        <v>16</v>
      </c>
      <c r="D9" s="31">
        <f t="shared" si="0"/>
        <v>0.0625</v>
      </c>
      <c r="E9" s="6" t="s">
        <v>15</v>
      </c>
      <c r="F9" s="16" t="s">
        <v>33</v>
      </c>
      <c r="G9" s="35">
        <v>17</v>
      </c>
      <c r="H9" s="13">
        <f>+D9*G9</f>
        <v>1.0625</v>
      </c>
      <c r="I9" s="35">
        <v>15</v>
      </c>
      <c r="J9" s="13">
        <f>+I9*D9</f>
        <v>0.9375</v>
      </c>
      <c r="K9" s="35">
        <v>15</v>
      </c>
      <c r="L9" s="13">
        <f>+D9*K9</f>
        <v>0.9375</v>
      </c>
      <c r="M9" s="35">
        <v>15</v>
      </c>
      <c r="N9" s="13">
        <f>+D9*M9</f>
        <v>0.9375</v>
      </c>
    </row>
    <row r="10" spans="1:14" s="5" customFormat="1" ht="45">
      <c r="A10" s="36" t="s">
        <v>40</v>
      </c>
      <c r="B10" s="32">
        <v>36</v>
      </c>
      <c r="C10" s="34">
        <v>2056</v>
      </c>
      <c r="D10" s="31">
        <f t="shared" si="0"/>
        <v>0.017509727626459144</v>
      </c>
      <c r="E10" s="6" t="s">
        <v>44</v>
      </c>
      <c r="F10" s="8" t="s">
        <v>21</v>
      </c>
      <c r="G10" s="14"/>
      <c r="H10" s="13"/>
      <c r="I10" s="14"/>
      <c r="J10" s="14"/>
      <c r="K10" s="35">
        <v>32</v>
      </c>
      <c r="L10" s="13">
        <f>+D10*K10</f>
        <v>0.5603112840466926</v>
      </c>
      <c r="M10" s="35">
        <v>28</v>
      </c>
      <c r="N10" s="13">
        <f>+D10*M10</f>
        <v>0.49027237354085607</v>
      </c>
    </row>
    <row r="11" spans="6:14" s="5" customFormat="1" ht="40.5">
      <c r="F11" s="17" t="s">
        <v>37</v>
      </c>
      <c r="G11" s="12" t="s">
        <v>0</v>
      </c>
      <c r="H11" s="18">
        <f>+H5+H6+H7+H8+H10</f>
        <v>4.510416666666666</v>
      </c>
      <c r="I11" s="12" t="s">
        <v>0</v>
      </c>
      <c r="J11" s="18">
        <f>+J5+J6+J7+J8+J10</f>
        <v>5.510416666666666</v>
      </c>
      <c r="K11" s="12" t="s">
        <v>0</v>
      </c>
      <c r="L11" s="18">
        <f>+L5+L6+L7+L8+L10</f>
        <v>4.7582279507133585</v>
      </c>
      <c r="M11" s="12" t="s">
        <v>0</v>
      </c>
      <c r="N11" s="18">
        <f>+N5+N6+N7+N8+N10</f>
        <v>5.813189040207522</v>
      </c>
    </row>
    <row r="12" spans="6:14" s="5" customFormat="1" ht="40.5">
      <c r="F12" s="17" t="s">
        <v>38</v>
      </c>
      <c r="G12" s="12" t="s">
        <v>0</v>
      </c>
      <c r="H12" s="18">
        <f>+H5+H6+H7+H9+H10</f>
        <v>3.2291666666666665</v>
      </c>
      <c r="I12" s="12" t="s">
        <v>0</v>
      </c>
      <c r="J12" s="18">
        <f>+J5+J6+J7+J9+J10</f>
        <v>4.416666666666666</v>
      </c>
      <c r="K12" s="12" t="s">
        <v>0</v>
      </c>
      <c r="L12" s="18">
        <f>+L5+L6+L7+L9+L10</f>
        <v>3.6644779507133594</v>
      </c>
      <c r="M12" s="12" t="s">
        <v>0</v>
      </c>
      <c r="N12" s="18">
        <f>+N5+N6+N7+N9+N10</f>
        <v>4.719439040207522</v>
      </c>
    </row>
    <row r="13" spans="6:14" s="5" customFormat="1" ht="20.25">
      <c r="F13" s="19"/>
      <c r="G13" s="20"/>
      <c r="H13" s="20"/>
      <c r="I13" s="20"/>
      <c r="J13" s="20"/>
      <c r="L13" s="20"/>
      <c r="M13" s="20"/>
      <c r="N13" s="20"/>
    </row>
    <row r="14" spans="5:14" s="5" customFormat="1" ht="20.25">
      <c r="E14" s="5" t="s">
        <v>39</v>
      </c>
      <c r="F14" s="19"/>
      <c r="G14" s="20"/>
      <c r="H14" s="20"/>
      <c r="I14" s="20"/>
      <c r="J14" s="20"/>
      <c r="L14" s="20"/>
      <c r="M14" s="20"/>
      <c r="N14" s="20"/>
    </row>
    <row r="15" spans="6:14" s="5" customFormat="1" ht="20.25">
      <c r="F15" s="19" t="s">
        <v>34</v>
      </c>
      <c r="G15" s="20"/>
      <c r="H15" s="21">
        <f>100*52*H11</f>
        <v>23454.166666666664</v>
      </c>
      <c r="I15" s="20"/>
      <c r="J15" s="21">
        <f>100*52*J11</f>
        <v>28654.166666666664</v>
      </c>
      <c r="L15" s="21">
        <f>100*52*L11</f>
        <v>24742.785343709464</v>
      </c>
      <c r="M15" s="20"/>
      <c r="N15" s="21">
        <f>100*52*N11</f>
        <v>30228.583009079117</v>
      </c>
    </row>
    <row r="16" spans="6:14" s="5" customFormat="1" ht="20.25">
      <c r="F16" s="19" t="s">
        <v>35</v>
      </c>
      <c r="G16" s="20"/>
      <c r="H16" s="21">
        <f>100*52*H12</f>
        <v>16791.666666666664</v>
      </c>
      <c r="I16" s="20"/>
      <c r="J16" s="21">
        <f>100*52*J12</f>
        <v>22966.666666666664</v>
      </c>
      <c r="K16" s="20"/>
      <c r="L16" s="21">
        <f>100*52*L12</f>
        <v>19055.285343709467</v>
      </c>
      <c r="M16" s="20"/>
      <c r="N16" s="21">
        <f>100*52*N12</f>
        <v>24541.083009079117</v>
      </c>
    </row>
    <row r="17" spans="6:14" s="5" customFormat="1" ht="20.25">
      <c r="F17" s="19"/>
      <c r="G17" s="20"/>
      <c r="H17" s="20"/>
      <c r="I17" s="20"/>
      <c r="J17" s="20"/>
      <c r="K17" s="20"/>
      <c r="L17" s="20"/>
      <c r="M17" s="20"/>
      <c r="N17" s="20"/>
    </row>
    <row r="18" spans="6:14" s="5" customFormat="1" ht="40.5">
      <c r="F18" s="19" t="s">
        <v>36</v>
      </c>
      <c r="G18" s="20"/>
      <c r="H18" s="21">
        <f>+H16-H15</f>
        <v>-6662.5</v>
      </c>
      <c r="I18" s="20"/>
      <c r="J18" s="21">
        <f>+J16-J15</f>
        <v>-5687.5</v>
      </c>
      <c r="K18" s="20"/>
      <c r="L18" s="21">
        <f>+L16-L15</f>
        <v>-5687.499999999996</v>
      </c>
      <c r="M18" s="20"/>
      <c r="N18" s="21">
        <f>+N16-N15</f>
        <v>-5687.5</v>
      </c>
    </row>
    <row r="19" spans="7:14" ht="25.5" customHeight="1">
      <c r="G19" s="22"/>
      <c r="H19" s="22"/>
      <c r="I19" s="22"/>
      <c r="J19" s="22"/>
      <c r="K19" s="22"/>
      <c r="L19" s="22"/>
      <c r="M19" s="22"/>
      <c r="N19" s="22"/>
    </row>
    <row r="20" ht="20.25">
      <c r="B20" s="23" t="s">
        <v>5</v>
      </c>
    </row>
    <row r="21" s="25" customFormat="1" ht="23.25">
      <c r="B21" s="24" t="s">
        <v>6</v>
      </c>
    </row>
    <row r="22" spans="2:12" ht="20.25">
      <c r="B22" s="23" t="s">
        <v>7</v>
      </c>
      <c r="L22" s="26"/>
    </row>
    <row r="23" spans="2:12" ht="20.25">
      <c r="B23" s="23" t="s">
        <v>8</v>
      </c>
      <c r="G23" s="27"/>
      <c r="H23" s="27"/>
      <c r="I23" s="27"/>
      <c r="J23" s="27"/>
      <c r="K23" s="27"/>
      <c r="L23" s="27"/>
    </row>
    <row r="24" s="25" customFormat="1" ht="23.25">
      <c r="B24" s="24" t="s">
        <v>11</v>
      </c>
    </row>
    <row r="25" s="25" customFormat="1" ht="23.25">
      <c r="B25" s="28" t="s">
        <v>46</v>
      </c>
    </row>
    <row r="26" ht="20.25">
      <c r="B26" s="23" t="s">
        <v>9</v>
      </c>
    </row>
    <row r="27" ht="12.75"/>
  </sheetData>
  <sheetProtection password="AF0C" sheet="1"/>
  <mergeCells count="2">
    <mergeCell ref="A1:N1"/>
    <mergeCell ref="A3:E3"/>
  </mergeCells>
  <printOptions gridLines="1"/>
  <pageMargins left="0.7" right="0.7" top="0.75" bottom="0.75" header="0.3" footer="0.3"/>
  <pageSetup fitToHeight="1" fitToWidth="1" horizontalDpi="600" verticalDpi="600" orientation="landscape" scale="58" r:id="rId1"/>
  <headerFooter>
    <oddFooter>&amp;CPrepared by Ralph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</dc:creator>
  <cp:keywords/>
  <dc:description/>
  <cp:lastModifiedBy>benweeks</cp:lastModifiedBy>
  <cp:lastPrinted>2010-01-27T13:36:46Z</cp:lastPrinted>
  <dcterms:created xsi:type="dcterms:W3CDTF">2009-11-16T22:26:40Z</dcterms:created>
  <dcterms:modified xsi:type="dcterms:W3CDTF">2018-12-06T15:05:00Z</dcterms:modified>
  <cp:category/>
  <cp:version/>
  <cp:contentType/>
  <cp:contentStatus/>
</cp:coreProperties>
</file>